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COMMANDE PUBLIQUE - C\PROCEDURES FORMALISEES\2024-2025\RSPP\Dernière version\rev LC\"/>
    </mc:Choice>
  </mc:AlternateContent>
  <xr:revisionPtr revIDLastSave="0" documentId="13_ncr:1_{9AE332C5-F981-409A-B4A1-116288FCC85E}" xr6:coauthVersionLast="47" xr6:coauthVersionMax="47" xr10:uidLastSave="{00000000-0000-0000-0000-000000000000}"/>
  <bookViews>
    <workbookView xWindow="-98" yWindow="-98" windowWidth="21795" windowHeight="13875" xr2:uid="{4225BE59-5DCB-4545-B92E-254FD07CE5D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1" i="1" l="1"/>
  <c r="B82" i="1"/>
  <c r="F69" i="1"/>
  <c r="G69" i="1"/>
  <c r="H69" i="1"/>
  <c r="I69" i="1"/>
  <c r="J69" i="1"/>
  <c r="K69" i="1"/>
  <c r="L69" i="1"/>
  <c r="M69" i="1"/>
  <c r="C69" i="1"/>
  <c r="D52" i="1"/>
  <c r="H52" i="1"/>
  <c r="G52" i="1"/>
  <c r="F52" i="1"/>
  <c r="E52" i="1"/>
  <c r="C52" i="1"/>
  <c r="C40" i="1"/>
  <c r="C31" i="1"/>
  <c r="E66" i="1"/>
  <c r="E69" i="1" s="1"/>
  <c r="E76" i="1"/>
  <c r="D76" i="1"/>
  <c r="D68" i="1"/>
  <c r="D67" i="1"/>
  <c r="D66" i="1"/>
  <c r="C15" i="1"/>
  <c r="C22" i="1" s="1"/>
  <c r="D19" i="1"/>
  <c r="D20" i="1"/>
  <c r="D21" i="1"/>
  <c r="E31" i="1"/>
  <c r="F31" i="1"/>
  <c r="G31" i="1"/>
  <c r="E15" i="1"/>
  <c r="D14" i="1"/>
  <c r="E13" i="1"/>
  <c r="D13" i="1" s="1"/>
  <c r="E11" i="1"/>
  <c r="D11" i="1" s="1"/>
  <c r="E9" i="1"/>
  <c r="D9" i="1" s="1"/>
  <c r="E12" i="1"/>
  <c r="D12" i="1" s="1"/>
  <c r="E8" i="1"/>
  <c r="D10" i="1"/>
  <c r="D15" i="1"/>
  <c r="D16" i="1"/>
  <c r="D17" i="1"/>
  <c r="D18" i="1"/>
  <c r="F8" i="1"/>
  <c r="F22" i="1" s="1"/>
  <c r="D29" i="1"/>
  <c r="D31" i="1" s="1"/>
  <c r="E40" i="1"/>
  <c r="F40" i="1"/>
  <c r="G40" i="1"/>
  <c r="D40" i="1"/>
  <c r="G22" i="1"/>
  <c r="D69" i="1" l="1"/>
  <c r="D8" i="1"/>
  <c r="D22" i="1" s="1"/>
  <c r="E22" i="1"/>
</calcChain>
</file>

<file path=xl/sharedStrings.xml><?xml version="1.0" encoding="utf-8"?>
<sst xmlns="http://schemas.openxmlformats.org/spreadsheetml/2006/main" count="164" uniqueCount="87">
  <si>
    <t>Ambassade de France en Italie</t>
  </si>
  <si>
    <t>adresse</t>
  </si>
  <si>
    <t>Nombre de travailleurs</t>
  </si>
  <si>
    <t>Personnel administratif</t>
  </si>
  <si>
    <t>Chauffeurs</t>
  </si>
  <si>
    <t>Palais Farnese</t>
  </si>
  <si>
    <t>SER</t>
  </si>
  <si>
    <t>MDD</t>
  </si>
  <si>
    <t>SGA/STBI</t>
  </si>
  <si>
    <t>Consulat de Rome</t>
  </si>
  <si>
    <t>Consulat de Florence</t>
  </si>
  <si>
    <t>Consulat de Naples</t>
  </si>
  <si>
    <t>Consulat de Milan</t>
  </si>
  <si>
    <t>RP-ONU</t>
  </si>
  <si>
    <t>TOTAL</t>
  </si>
  <si>
    <t>Piazza Farnese, 67 - 00186 Roma</t>
  </si>
  <si>
    <t>Via Giulia, 255 - 00186 Roma</t>
  </si>
  <si>
    <t>Via Giulia, 252 - 00186 Roma</t>
  </si>
  <si>
    <t>Piazza Farnese, 48 - 00186 Roma</t>
  </si>
  <si>
    <t>Corso Rinascimento, 52 - 00186 Roma</t>
  </si>
  <si>
    <t>Via Casali di Santo Spirito,70 - 00135 Roma</t>
  </si>
  <si>
    <t>Cimetière Venafro</t>
  </si>
  <si>
    <t>Cimetière Rome</t>
  </si>
  <si>
    <t>Viale San Nicandro - Venafro</t>
  </si>
  <si>
    <t>Sites</t>
  </si>
  <si>
    <t>Site</t>
  </si>
  <si>
    <t>Surface globale (en m2)</t>
  </si>
  <si>
    <t>Ambassade de France auprès du Saint-Siège</t>
  </si>
  <si>
    <t>Représentation permanente auprès de l’ONU à Rome (RP-ONU)</t>
  </si>
  <si>
    <t>Villa Bonaparte</t>
  </si>
  <si>
    <t>Largo Toniolo, 20-22 - 00186 Roma</t>
  </si>
  <si>
    <t>SCAC</t>
  </si>
  <si>
    <t>Corso del Rinascimento, 52 ( 1er étage) - 00186 Roma</t>
  </si>
  <si>
    <t>Via Piave, 23 - 00187 Roma</t>
  </si>
  <si>
    <t>Piazza Ognissanti, 2 - 50123 Firenze</t>
  </si>
  <si>
    <t>Via della Moscova, 12 - 20121 Milano</t>
  </si>
  <si>
    <t>Agence consulaire Venise</t>
  </si>
  <si>
    <t>Dorsoduro 3593 - 30125 Venezia</t>
  </si>
  <si>
    <t>Via Crispi, 86 - 80121 Napoli</t>
  </si>
  <si>
    <t>Résidence</t>
  </si>
  <si>
    <t>Piazza dell'Orologio - 00186 Roma</t>
  </si>
  <si>
    <t>Personnel technique/sécurité</t>
  </si>
  <si>
    <t>Personnel enseignant</t>
  </si>
  <si>
    <t>ROME</t>
  </si>
  <si>
    <t>FLORENCE</t>
  </si>
  <si>
    <t xml:space="preserve">MILAN </t>
  </si>
  <si>
    <t>NAPLES</t>
  </si>
  <si>
    <t>PALERME</t>
  </si>
  <si>
    <t>Corso Magenta, 63 -  20121 Milano</t>
  </si>
  <si>
    <t>SCAC Palerme</t>
  </si>
  <si>
    <t>SCAC Turin</t>
  </si>
  <si>
    <t>SCAC Bologne</t>
  </si>
  <si>
    <t>Via Pomba, 23 - 10123 Torino</t>
  </si>
  <si>
    <t>Via Paolo Gili, 4 - 90138 Palermo</t>
  </si>
  <si>
    <t>Via de'Marchi, 4 - 40123 Bologna</t>
  </si>
  <si>
    <t>Institut Français Centre Saint-Louis (IFCSL)</t>
  </si>
  <si>
    <t>Institut Français Italia (IFI)</t>
  </si>
  <si>
    <t>Lycée Chateaubriand de Rome (AEFE)</t>
  </si>
  <si>
    <t>Via di Villa Patrizi, 9 - 00161 Roma</t>
  </si>
  <si>
    <t>Naples</t>
  </si>
  <si>
    <t>Surface intérieure (en m2)</t>
  </si>
  <si>
    <t>SITE I</t>
  </si>
  <si>
    <t>SITE II</t>
  </si>
  <si>
    <t>Via Malpighi, 11 - 00161 Roma</t>
  </si>
  <si>
    <t>SITE III</t>
  </si>
  <si>
    <t>Via di Villa Ruffo, 31 - 00161 Roma</t>
  </si>
  <si>
    <t>Via Crispi, 86/88 - 80121 Napoli</t>
  </si>
  <si>
    <t>Surveillant et assistants d'éducation</t>
  </si>
  <si>
    <t>Personnel de santé et aide sociale</t>
  </si>
  <si>
    <t>Personnel ouvrier et de service</t>
  </si>
  <si>
    <t>Aide Maternelle</t>
  </si>
  <si>
    <t>Technicien et personnel de laboratoires</t>
  </si>
  <si>
    <t>Aide maternelle</t>
  </si>
  <si>
    <t>Informaticiens</t>
  </si>
  <si>
    <t>Surface exterieure (en m2)</t>
  </si>
  <si>
    <t>Décomposition du Prix Global et Forfaitaire (DPGF)
Marché public de service de prévention des risques professionnels, dans le cadre du décret législatif italien 09/04/2008 N. 81, pour le compte des entités françaises présentes en Italie et au Vatican 
REF N°25035</t>
  </si>
  <si>
    <t>dans les locaux IFI</t>
  </si>
  <si>
    <t>dans les locaux ambassade</t>
  </si>
  <si>
    <t>Prix par site et par an (€ HT)</t>
  </si>
  <si>
    <t>Le candidat doit remplir les cases en vert, correspondant au prix de la prestation par site et par an.</t>
  </si>
  <si>
    <t>PRIX TOTAL HT :</t>
  </si>
  <si>
    <t>TVA</t>
  </si>
  <si>
    <t>PRIX TOTAL TTC :</t>
  </si>
  <si>
    <t>TOTAL GLOBAL (€ HT)</t>
  </si>
  <si>
    <t>TOTAL GLOBAL (€ TTC)</t>
  </si>
  <si>
    <t>Ecole française de Naples Alexandre Dumas (AEFE)</t>
  </si>
  <si>
    <t>NB. Les entités françaises ne sont pas "Sostituto d'imposta" en Italie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</si>
</sst>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lightUp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2" xfId="0" applyBorder="1"/>
    <xf numFmtId="0" fontId="0" fillId="0" borderId="2" xfId="0" applyBorder="1" applyAlignment="1">
      <alignment horizontal="right"/>
    </xf>
    <xf numFmtId="0" fontId="1" fillId="0" borderId="5" xfId="0" applyFont="1" applyBorder="1"/>
    <xf numFmtId="0" fontId="1" fillId="0" borderId="6" xfId="0" applyFont="1" applyBorder="1"/>
    <xf numFmtId="0" fontId="1" fillId="0" borderId="9" xfId="0" applyFont="1" applyBorder="1"/>
    <xf numFmtId="0" fontId="1" fillId="0" borderId="10" xfId="0" applyFont="1" applyBorder="1" applyAlignment="1">
      <alignment wrapText="1"/>
    </xf>
    <xf numFmtId="0" fontId="0" fillId="2" borderId="4" xfId="0" applyFill="1" applyBorder="1"/>
    <xf numFmtId="0" fontId="3" fillId="0" borderId="0" xfId="0" applyFont="1"/>
    <xf numFmtId="0" fontId="1" fillId="0" borderId="14" xfId="0" applyFont="1" applyBorder="1"/>
    <xf numFmtId="0" fontId="1" fillId="0" borderId="15" xfId="0" applyFont="1" applyBorder="1"/>
    <xf numFmtId="0" fontId="1" fillId="0" borderId="15" xfId="0" applyFont="1" applyBorder="1" applyAlignment="1">
      <alignment wrapText="1"/>
    </xf>
    <xf numFmtId="0" fontId="1" fillId="0" borderId="16" xfId="0" applyFon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horizontal="right"/>
    </xf>
    <xf numFmtId="0" fontId="0" fillId="0" borderId="21" xfId="0" applyBorder="1"/>
    <xf numFmtId="0" fontId="1" fillId="0" borderId="16" xfId="0" applyFont="1" applyBorder="1" applyAlignment="1">
      <alignment wrapText="1"/>
    </xf>
    <xf numFmtId="0" fontId="0" fillId="0" borderId="24" xfId="0" applyBorder="1"/>
    <xf numFmtId="0" fontId="1" fillId="0" borderId="7" xfId="0" applyFont="1" applyBorder="1"/>
    <xf numFmtId="0" fontId="0" fillId="0" borderId="22" xfId="0" applyBorder="1"/>
    <xf numFmtId="164" fontId="0" fillId="3" borderId="11" xfId="0" applyNumberFormat="1" applyFill="1" applyBorder="1"/>
    <xf numFmtId="164" fontId="0" fillId="3" borderId="12" xfId="0" applyNumberFormat="1" applyFill="1" applyBorder="1"/>
    <xf numFmtId="164" fontId="0" fillId="2" borderId="4" xfId="0" applyNumberFormat="1" applyFill="1" applyBorder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3" borderId="25" xfId="0" applyNumberFormat="1" applyFill="1" applyBorder="1"/>
    <xf numFmtId="0" fontId="1" fillId="0" borderId="25" xfId="0" applyFont="1" applyBorder="1"/>
    <xf numFmtId="0" fontId="1" fillId="0" borderId="11" xfId="0" applyFont="1" applyBorder="1"/>
    <xf numFmtId="0" fontId="1" fillId="0" borderId="26" xfId="0" applyFont="1" applyBorder="1"/>
    <xf numFmtId="164" fontId="0" fillId="3" borderId="26" xfId="0" applyNumberFormat="1" applyFill="1" applyBorder="1"/>
    <xf numFmtId="164" fontId="1" fillId="0" borderId="1" xfId="0" applyNumberFormat="1" applyFont="1" applyBorder="1"/>
    <xf numFmtId="0" fontId="4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3" fillId="0" borderId="0" xfId="0" applyFont="1" applyAlignment="1">
      <alignment horizontal="left"/>
    </xf>
    <xf numFmtId="0" fontId="0" fillId="0" borderId="8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1132205</xdr:colOff>
      <xdr:row>0</xdr:row>
      <xdr:rowOff>2675890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DC5927EB-A6CA-440C-889B-0B4835A40420}"/>
            </a:ext>
          </a:extLst>
        </xdr:cNvPr>
        <xdr:cNvGrpSpPr/>
      </xdr:nvGrpSpPr>
      <xdr:grpSpPr>
        <a:xfrm>
          <a:off x="0" y="0"/>
          <a:ext cx="6339205" cy="2675890"/>
          <a:chOff x="0" y="0"/>
          <a:chExt cx="5989955" cy="2675890"/>
        </a:xfrm>
      </xdr:grpSpPr>
      <xdr:pic>
        <xdr:nvPicPr>
          <xdr:cNvPr id="3" name="Immagine 3" descr="Immagine che contiene Carattere, Elementi grafici, logo, simbolo&#10;&#10;Il contenuto generato dall'IA potrebbe non essere corretto.">
            <a:extLst>
              <a:ext uri="{FF2B5EF4-FFF2-40B4-BE49-F238E27FC236}">
                <a16:creationId xmlns:a16="http://schemas.microsoft.com/office/drawing/2014/main" id="{D64B3CA3-9CEB-4C4E-B0D4-FD8D04662CA5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57500" y="47625"/>
            <a:ext cx="2061210" cy="10414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Immagine 2" descr="Immagine che contiene testo, Carattere, grafica, Elementi grafici&#10;&#10;Il contenuto generato dall'IA potrebbe non essere corretto.">
            <a:extLst>
              <a:ext uri="{FF2B5EF4-FFF2-40B4-BE49-F238E27FC236}">
                <a16:creationId xmlns:a16="http://schemas.microsoft.com/office/drawing/2014/main" id="{EEF5A924-120B-4D7B-9E6D-1D8E05B6E3B7}"/>
              </a:ext>
            </a:extLst>
          </xdr:cNvPr>
          <xdr:cNvPicPr/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6691"/>
          <a:stretch/>
        </xdr:blipFill>
        <xdr:spPr bwMode="auto">
          <a:xfrm>
            <a:off x="4933950" y="57150"/>
            <a:ext cx="1056005" cy="1016000"/>
          </a:xfrm>
          <a:prstGeom prst="rect">
            <a:avLst/>
          </a:prstGeom>
          <a:noFill/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5" name="Image 4">
            <a:extLst>
              <a:ext uri="{FF2B5EF4-FFF2-40B4-BE49-F238E27FC236}">
                <a16:creationId xmlns:a16="http://schemas.microsoft.com/office/drawing/2014/main" id="{33296FBA-14F1-458D-834D-FDEEB0CC910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363345" cy="1381760"/>
          </a:xfrm>
          <a:prstGeom prst="rect">
            <a:avLst/>
          </a:prstGeom>
        </xdr:spPr>
      </xdr:pic>
      <xdr:pic>
        <xdr:nvPicPr>
          <xdr:cNvPr id="6" name="Image 5">
            <a:extLst>
              <a:ext uri="{FF2B5EF4-FFF2-40B4-BE49-F238E27FC236}">
                <a16:creationId xmlns:a16="http://schemas.microsoft.com/office/drawing/2014/main" id="{BC1BED5A-BC7F-49FD-9BD8-331D4861A1BA}"/>
              </a:ext>
            </a:extLst>
          </xdr:cNvPr>
          <xdr:cNvPicPr/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00175" y="0"/>
            <a:ext cx="1168400" cy="1350645"/>
          </a:xfrm>
          <a:prstGeom prst="rect">
            <a:avLst/>
          </a:prstGeom>
          <a:noFill/>
        </xdr:spPr>
      </xdr:pic>
      <xdr:pic>
        <xdr:nvPicPr>
          <xdr:cNvPr id="7" name="Image 6" descr="Institut français - Centre Saint-Louis — Wikipédia">
            <a:extLst>
              <a:ext uri="{FF2B5EF4-FFF2-40B4-BE49-F238E27FC236}">
                <a16:creationId xmlns:a16="http://schemas.microsoft.com/office/drawing/2014/main" id="{729B2951-B333-4180-9A48-735459742817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05100" y="1581150"/>
            <a:ext cx="1446530" cy="92710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Image 7" descr="Institut français d'Italie — Wikipédia">
            <a:extLst>
              <a:ext uri="{FF2B5EF4-FFF2-40B4-BE49-F238E27FC236}">
                <a16:creationId xmlns:a16="http://schemas.microsoft.com/office/drawing/2014/main" id="{500D34F5-FF9B-43A2-A5BF-BD40F56C9321}"/>
              </a:ext>
            </a:extLst>
          </xdr:cNvPr>
          <xdr:cNvPicPr/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62425" y="1476375"/>
            <a:ext cx="1703705" cy="116078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Image 8">
            <a:extLst>
              <a:ext uri="{FF2B5EF4-FFF2-40B4-BE49-F238E27FC236}">
                <a16:creationId xmlns:a16="http://schemas.microsoft.com/office/drawing/2014/main" id="{2AB95156-66A2-4C99-8BAC-CD111FD9F46D}"/>
              </a:ext>
            </a:extLst>
          </xdr:cNvPr>
          <xdr:cNvPicPr/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530"/>
          <a:stretch>
            <a:fillRect/>
          </a:stretch>
        </xdr:blipFill>
        <xdr:spPr bwMode="auto">
          <a:xfrm>
            <a:off x="161925" y="1581150"/>
            <a:ext cx="2034540" cy="1094740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466AF-7B5A-4401-A872-83C179DE06B0}">
  <sheetPr>
    <pageSetUpPr fitToPage="1"/>
  </sheetPr>
  <dimension ref="A1:N85"/>
  <sheetViews>
    <sheetView tabSelected="1" topLeftCell="A61" zoomScale="90" zoomScaleNormal="90" workbookViewId="0">
      <selection activeCell="J79" sqref="J79"/>
    </sheetView>
  </sheetViews>
  <sheetFormatPr defaultColWidth="10.6640625" defaultRowHeight="20.100000000000001" customHeight="1" x14ac:dyDescent="0.45"/>
  <cols>
    <col min="1" max="1" width="24.59765625" bestFit="1" customWidth="1"/>
    <col min="2" max="2" width="48.265625" bestFit="1" customWidth="1"/>
    <col min="3" max="3" width="17" customWidth="1"/>
    <col min="4" max="4" width="18.1328125" customWidth="1"/>
    <col min="5" max="5" width="15.73046875" customWidth="1"/>
    <col min="6" max="6" width="18.1328125" customWidth="1"/>
    <col min="7" max="7" width="17.73046875" customWidth="1"/>
    <col min="8" max="8" width="19.86328125" customWidth="1"/>
    <col min="9" max="10" width="17.86328125" customWidth="1"/>
    <col min="11" max="11" width="15.86328125" customWidth="1"/>
    <col min="12" max="12" width="22.59765625" bestFit="1" customWidth="1"/>
    <col min="13" max="13" width="15.86328125" customWidth="1"/>
    <col min="14" max="14" width="18.73046875" customWidth="1"/>
  </cols>
  <sheetData>
    <row r="1" spans="1:8" ht="259.5" customHeight="1" x14ac:dyDescent="0.45"/>
    <row r="2" spans="1:8" ht="133.5" customHeight="1" x14ac:dyDescent="0.45">
      <c r="A2" s="40" t="s">
        <v>75</v>
      </c>
      <c r="B2" s="41"/>
      <c r="C2" s="41"/>
    </row>
    <row r="3" spans="1:8" ht="20.25" customHeight="1" x14ac:dyDescent="0.45">
      <c r="A3" s="31"/>
      <c r="B3" s="32"/>
      <c r="C3" s="32"/>
    </row>
    <row r="4" spans="1:8" ht="20.25" customHeight="1" x14ac:dyDescent="0.45">
      <c r="A4" s="49" t="s">
        <v>79</v>
      </c>
      <c r="B4" s="49"/>
      <c r="C4" s="49"/>
      <c r="D4" s="49"/>
      <c r="E4" s="49"/>
      <c r="F4" s="49"/>
      <c r="G4" s="49"/>
    </row>
    <row r="6" spans="1:8" ht="20.100000000000001" customHeight="1" thickBot="1" x14ac:dyDescent="0.6">
      <c r="A6" s="46" t="s">
        <v>0</v>
      </c>
      <c r="B6" s="46"/>
      <c r="C6" s="46"/>
      <c r="D6" s="4"/>
    </row>
    <row r="7" spans="1:8" ht="28.5" x14ac:dyDescent="0.45">
      <c r="A7" s="14" t="s">
        <v>24</v>
      </c>
      <c r="B7" s="15" t="s">
        <v>1</v>
      </c>
      <c r="C7" s="16" t="s">
        <v>26</v>
      </c>
      <c r="D7" s="16" t="s">
        <v>2</v>
      </c>
      <c r="E7" s="16" t="s">
        <v>3</v>
      </c>
      <c r="F7" s="16" t="s">
        <v>41</v>
      </c>
      <c r="G7" s="17" t="s">
        <v>4</v>
      </c>
      <c r="H7" s="11" t="s">
        <v>78</v>
      </c>
    </row>
    <row r="8" spans="1:8" ht="20.100000000000001" customHeight="1" x14ac:dyDescent="0.45">
      <c r="A8" s="18" t="s">
        <v>5</v>
      </c>
      <c r="B8" s="1" t="s">
        <v>15</v>
      </c>
      <c r="C8" s="1">
        <v>12657.56</v>
      </c>
      <c r="D8" s="1">
        <f>SUM(E8:G8)</f>
        <v>62</v>
      </c>
      <c r="E8" s="1">
        <f>12+1+5+3+2+1+6+2+2+5+3+1</f>
        <v>43</v>
      </c>
      <c r="F8" s="1">
        <f>4+10</f>
        <v>14</v>
      </c>
      <c r="G8" s="19">
        <v>5</v>
      </c>
      <c r="H8" s="28"/>
    </row>
    <row r="9" spans="1:8" ht="20.100000000000001" customHeight="1" x14ac:dyDescent="0.45">
      <c r="A9" s="18" t="s">
        <v>6</v>
      </c>
      <c r="B9" s="1" t="s">
        <v>18</v>
      </c>
      <c r="C9" s="1">
        <v>266.17</v>
      </c>
      <c r="D9" s="1">
        <f t="shared" ref="D9:D21" si="0">SUM(E9:G9)</f>
        <v>10</v>
      </c>
      <c r="E9" s="1">
        <f>3+1+2+4</f>
        <v>10</v>
      </c>
      <c r="F9" s="1"/>
      <c r="G9" s="19"/>
      <c r="H9" s="28"/>
    </row>
    <row r="10" spans="1:8" ht="20.100000000000001" customHeight="1" x14ac:dyDescent="0.45">
      <c r="A10" s="18" t="s">
        <v>7</v>
      </c>
      <c r="B10" s="1" t="s">
        <v>19</v>
      </c>
      <c r="C10" s="1">
        <v>283</v>
      </c>
      <c r="D10" s="1">
        <f t="shared" si="0"/>
        <v>12</v>
      </c>
      <c r="E10" s="1">
        <v>12</v>
      </c>
      <c r="F10" s="1"/>
      <c r="G10" s="19"/>
      <c r="H10" s="28"/>
    </row>
    <row r="11" spans="1:8" ht="20.100000000000001" customHeight="1" x14ac:dyDescent="0.45">
      <c r="A11" s="18" t="s">
        <v>8</v>
      </c>
      <c r="B11" s="1" t="s">
        <v>16</v>
      </c>
      <c r="C11" s="1">
        <v>543.61</v>
      </c>
      <c r="D11" s="1">
        <f t="shared" si="0"/>
        <v>24</v>
      </c>
      <c r="E11" s="1">
        <f>14+5</f>
        <v>19</v>
      </c>
      <c r="F11" s="1">
        <v>5</v>
      </c>
      <c r="G11" s="19"/>
      <c r="H11" s="28"/>
    </row>
    <row r="12" spans="1:8" ht="20.100000000000001" customHeight="1" x14ac:dyDescent="0.45">
      <c r="A12" s="18" t="s">
        <v>9</v>
      </c>
      <c r="B12" s="1" t="s">
        <v>17</v>
      </c>
      <c r="C12" s="1">
        <v>1471.29</v>
      </c>
      <c r="D12" s="1">
        <f t="shared" si="0"/>
        <v>33</v>
      </c>
      <c r="E12" s="1">
        <f>1+1+2+4+1+1+8+13+2</f>
        <v>33</v>
      </c>
      <c r="F12" s="1"/>
      <c r="G12" s="19"/>
      <c r="H12" s="28"/>
    </row>
    <row r="13" spans="1:8" ht="20.100000000000001" customHeight="1" x14ac:dyDescent="0.45">
      <c r="A13" s="18" t="s">
        <v>10</v>
      </c>
      <c r="B13" s="1" t="s">
        <v>34</v>
      </c>
      <c r="C13" s="1">
        <v>82.72</v>
      </c>
      <c r="D13" s="1">
        <f t="shared" si="0"/>
        <v>2</v>
      </c>
      <c r="E13" s="1">
        <f>2</f>
        <v>2</v>
      </c>
      <c r="F13" s="1"/>
      <c r="G13" s="19"/>
      <c r="H13" s="28"/>
    </row>
    <row r="14" spans="1:8" ht="20.100000000000001" customHeight="1" x14ac:dyDescent="0.45">
      <c r="A14" s="18" t="s">
        <v>11</v>
      </c>
      <c r="B14" s="1" t="s">
        <v>38</v>
      </c>
      <c r="C14" s="1">
        <v>79.3</v>
      </c>
      <c r="D14" s="1">
        <f t="shared" si="0"/>
        <v>5</v>
      </c>
      <c r="E14" s="1">
        <v>5</v>
      </c>
      <c r="F14" s="1"/>
      <c r="G14" s="19"/>
      <c r="H14" s="28"/>
    </row>
    <row r="15" spans="1:8" ht="20.100000000000001" customHeight="1" x14ac:dyDescent="0.45">
      <c r="A15" s="18" t="s">
        <v>12</v>
      </c>
      <c r="B15" s="1" t="s">
        <v>35</v>
      </c>
      <c r="C15" s="1">
        <f>1015+312</f>
        <v>1327</v>
      </c>
      <c r="D15" s="1">
        <f t="shared" si="0"/>
        <v>21</v>
      </c>
      <c r="E15" s="1">
        <f>14+2</f>
        <v>16</v>
      </c>
      <c r="F15" s="1">
        <v>3</v>
      </c>
      <c r="G15" s="19">
        <v>2</v>
      </c>
      <c r="H15" s="28"/>
    </row>
    <row r="16" spans="1:8" ht="20.100000000000001" customHeight="1" x14ac:dyDescent="0.45">
      <c r="A16" s="18" t="s">
        <v>36</v>
      </c>
      <c r="B16" s="1" t="s">
        <v>37</v>
      </c>
      <c r="C16" s="1">
        <v>60</v>
      </c>
      <c r="D16" s="1">
        <f t="shared" si="0"/>
        <v>1</v>
      </c>
      <c r="E16" s="1">
        <v>1</v>
      </c>
      <c r="F16" s="1"/>
      <c r="G16" s="19"/>
      <c r="H16" s="28"/>
    </row>
    <row r="17" spans="1:8" ht="20.100000000000001" customHeight="1" x14ac:dyDescent="0.45">
      <c r="A17" s="18" t="s">
        <v>22</v>
      </c>
      <c r="B17" s="1" t="s">
        <v>20</v>
      </c>
      <c r="C17" s="1">
        <v>35110</v>
      </c>
      <c r="D17" s="1">
        <f t="shared" si="0"/>
        <v>4</v>
      </c>
      <c r="E17" s="1"/>
      <c r="F17" s="1">
        <v>4</v>
      </c>
      <c r="G17" s="19"/>
      <c r="H17" s="28"/>
    </row>
    <row r="18" spans="1:8" ht="20.100000000000001" customHeight="1" x14ac:dyDescent="0.45">
      <c r="A18" s="18" t="s">
        <v>21</v>
      </c>
      <c r="B18" s="1" t="s">
        <v>23</v>
      </c>
      <c r="C18" s="1">
        <v>35000</v>
      </c>
      <c r="D18" s="1">
        <f t="shared" si="0"/>
        <v>2</v>
      </c>
      <c r="E18" s="1"/>
      <c r="F18" s="1">
        <v>2</v>
      </c>
      <c r="G18" s="19"/>
      <c r="H18" s="28"/>
    </row>
    <row r="19" spans="1:8" ht="20.100000000000001" customHeight="1" x14ac:dyDescent="0.45">
      <c r="A19" s="18" t="s">
        <v>49</v>
      </c>
      <c r="B19" s="1" t="s">
        <v>53</v>
      </c>
      <c r="C19" s="3" t="s">
        <v>76</v>
      </c>
      <c r="D19" s="1">
        <f t="shared" si="0"/>
        <v>2</v>
      </c>
      <c r="E19" s="1">
        <v>2</v>
      </c>
      <c r="F19" s="1"/>
      <c r="G19" s="19"/>
      <c r="H19" s="28"/>
    </row>
    <row r="20" spans="1:8" ht="20.100000000000001" customHeight="1" x14ac:dyDescent="0.45">
      <c r="A20" s="18" t="s">
        <v>50</v>
      </c>
      <c r="B20" s="1" t="s">
        <v>52</v>
      </c>
      <c r="C20" s="3" t="s">
        <v>76</v>
      </c>
      <c r="D20" s="1">
        <f t="shared" si="0"/>
        <v>1</v>
      </c>
      <c r="E20" s="1">
        <v>1</v>
      </c>
      <c r="F20" s="1"/>
      <c r="G20" s="19"/>
      <c r="H20" s="28"/>
    </row>
    <row r="21" spans="1:8" ht="20.100000000000001" customHeight="1" thickBot="1" x14ac:dyDescent="0.5">
      <c r="A21" s="20" t="s">
        <v>51</v>
      </c>
      <c r="B21" s="21" t="s">
        <v>54</v>
      </c>
      <c r="C21" s="22" t="s">
        <v>76</v>
      </c>
      <c r="D21" s="21">
        <f t="shared" si="0"/>
        <v>1</v>
      </c>
      <c r="E21" s="21">
        <v>1</v>
      </c>
      <c r="F21" s="21"/>
      <c r="G21" s="23"/>
      <c r="H21" s="29"/>
    </row>
    <row r="22" spans="1:8" ht="20.100000000000001" customHeight="1" thickBot="1" x14ac:dyDescent="0.5">
      <c r="A22" s="8" t="s">
        <v>14</v>
      </c>
      <c r="B22" s="9"/>
      <c r="C22" s="9">
        <f>SUM(C8:C21)</f>
        <v>86880.65</v>
      </c>
      <c r="D22" s="9">
        <f>SUM(D8:D18)</f>
        <v>176</v>
      </c>
      <c r="E22" s="9">
        <f>SUM(E8:E17)</f>
        <v>141</v>
      </c>
      <c r="F22" s="9">
        <f>SUM(F8:F17)</f>
        <v>26</v>
      </c>
      <c r="G22" s="10">
        <f>SUM(G8:G17)</f>
        <v>7</v>
      </c>
      <c r="H22" s="12"/>
    </row>
    <row r="23" spans="1:8" ht="20.100000000000001" customHeight="1" x14ac:dyDescent="0.45">
      <c r="A23" s="5"/>
      <c r="B23" s="5"/>
      <c r="C23" s="5"/>
      <c r="D23" s="5"/>
      <c r="E23" s="5"/>
      <c r="F23" s="5"/>
      <c r="G23" s="34" t="s">
        <v>80</v>
      </c>
      <c r="H23" s="33"/>
    </row>
    <row r="24" spans="1:8" ht="20.100000000000001" customHeight="1" x14ac:dyDescent="0.45">
      <c r="A24" s="5"/>
      <c r="B24" s="5"/>
      <c r="C24" s="5"/>
      <c r="D24" s="5"/>
      <c r="E24" s="5"/>
      <c r="F24" s="5"/>
      <c r="G24" s="35" t="s">
        <v>81</v>
      </c>
      <c r="H24" s="28"/>
    </row>
    <row r="25" spans="1:8" ht="20.100000000000001" customHeight="1" thickBot="1" x14ac:dyDescent="0.5">
      <c r="A25" s="5"/>
      <c r="B25" s="5"/>
      <c r="C25" s="5"/>
      <c r="D25" s="5"/>
      <c r="E25" s="5"/>
      <c r="F25" s="5"/>
      <c r="G25" s="36" t="s">
        <v>82</v>
      </c>
      <c r="H25" s="37"/>
    </row>
    <row r="27" spans="1:8" ht="20.100000000000001" customHeight="1" thickBot="1" x14ac:dyDescent="0.6">
      <c r="A27" s="46" t="s">
        <v>28</v>
      </c>
      <c r="B27" s="46"/>
      <c r="C27" s="46"/>
      <c r="D27" s="4"/>
    </row>
    <row r="28" spans="1:8" ht="32.25" customHeight="1" x14ac:dyDescent="0.45">
      <c r="A28" s="14" t="s">
        <v>25</v>
      </c>
      <c r="B28" s="15" t="s">
        <v>1</v>
      </c>
      <c r="C28" s="16" t="s">
        <v>26</v>
      </c>
      <c r="D28" s="16" t="s">
        <v>2</v>
      </c>
      <c r="E28" s="16" t="s">
        <v>3</v>
      </c>
      <c r="F28" s="16" t="s">
        <v>41</v>
      </c>
      <c r="G28" s="17" t="s">
        <v>4</v>
      </c>
      <c r="H28" s="11" t="s">
        <v>78</v>
      </c>
    </row>
    <row r="29" spans="1:8" ht="20.100000000000001" customHeight="1" x14ac:dyDescent="0.45">
      <c r="A29" s="18" t="s">
        <v>13</v>
      </c>
      <c r="B29" s="1" t="s">
        <v>32</v>
      </c>
      <c r="C29" s="1">
        <v>310</v>
      </c>
      <c r="D29" s="1">
        <f>SUM(E29:G29)</f>
        <v>12</v>
      </c>
      <c r="E29" s="1">
        <v>11</v>
      </c>
      <c r="F29" s="1"/>
      <c r="G29" s="19">
        <v>1</v>
      </c>
      <c r="H29" s="28"/>
    </row>
    <row r="30" spans="1:8" ht="20.100000000000001" customHeight="1" thickBot="1" x14ac:dyDescent="0.5">
      <c r="A30" s="25" t="s">
        <v>39</v>
      </c>
      <c r="B30" s="6" t="s">
        <v>40</v>
      </c>
      <c r="C30" s="6">
        <v>220</v>
      </c>
      <c r="D30" s="6">
        <v>2</v>
      </c>
      <c r="E30" s="6"/>
      <c r="F30" s="6">
        <v>2</v>
      </c>
      <c r="G30" s="27"/>
      <c r="H30" s="28"/>
    </row>
    <row r="31" spans="1:8" ht="20.100000000000001" customHeight="1" thickBot="1" x14ac:dyDescent="0.5">
      <c r="A31" s="8" t="s">
        <v>14</v>
      </c>
      <c r="B31" s="9"/>
      <c r="C31" s="9">
        <f>SUM(C29:C30)</f>
        <v>530</v>
      </c>
      <c r="D31" s="9">
        <f>SUM(D29:D30)</f>
        <v>14</v>
      </c>
      <c r="E31" s="9">
        <f t="shared" ref="E31:G31" si="1">SUM(E29:E30)</f>
        <v>11</v>
      </c>
      <c r="F31" s="9">
        <f t="shared" si="1"/>
        <v>2</v>
      </c>
      <c r="G31" s="26">
        <f t="shared" si="1"/>
        <v>1</v>
      </c>
      <c r="H31" s="30"/>
    </row>
    <row r="32" spans="1:8" ht="20.100000000000001" customHeight="1" x14ac:dyDescent="0.45">
      <c r="A32" s="5"/>
      <c r="B32" s="5"/>
      <c r="C32" s="5"/>
      <c r="D32" s="5"/>
      <c r="E32" s="5"/>
      <c r="F32" s="5"/>
      <c r="G32" s="34" t="s">
        <v>80</v>
      </c>
      <c r="H32" s="33"/>
    </row>
    <row r="33" spans="1:9" ht="20.100000000000001" customHeight="1" x14ac:dyDescent="0.45">
      <c r="A33" s="5"/>
      <c r="B33" s="5"/>
      <c r="C33" s="5"/>
      <c r="D33" s="5"/>
      <c r="E33" s="5"/>
      <c r="F33" s="5"/>
      <c r="G33" s="35" t="s">
        <v>81</v>
      </c>
      <c r="H33" s="28"/>
    </row>
    <row r="34" spans="1:9" ht="20.100000000000001" customHeight="1" thickBot="1" x14ac:dyDescent="0.5">
      <c r="A34" s="5"/>
      <c r="B34" s="5"/>
      <c r="C34" s="5"/>
      <c r="D34" s="5"/>
      <c r="E34" s="5"/>
      <c r="F34" s="5"/>
      <c r="G34" s="36" t="s">
        <v>82</v>
      </c>
      <c r="H34" s="37"/>
    </row>
    <row r="36" spans="1:9" ht="20.100000000000001" customHeight="1" thickBot="1" x14ac:dyDescent="0.6">
      <c r="A36" s="46" t="s">
        <v>27</v>
      </c>
      <c r="B36" s="46"/>
      <c r="C36" s="46"/>
      <c r="D36" s="4"/>
    </row>
    <row r="37" spans="1:9" ht="30" customHeight="1" x14ac:dyDescent="0.45">
      <c r="A37" s="14" t="s">
        <v>25</v>
      </c>
      <c r="B37" s="15" t="s">
        <v>1</v>
      </c>
      <c r="C37" s="16" t="s">
        <v>26</v>
      </c>
      <c r="D37" s="16" t="s">
        <v>2</v>
      </c>
      <c r="E37" s="16" t="s">
        <v>3</v>
      </c>
      <c r="F37" s="16" t="s">
        <v>41</v>
      </c>
      <c r="G37" s="17" t="s">
        <v>4</v>
      </c>
      <c r="H37" s="11" t="s">
        <v>78</v>
      </c>
    </row>
    <row r="38" spans="1:9" ht="20.100000000000001" customHeight="1" x14ac:dyDescent="0.45">
      <c r="A38" s="18" t="s">
        <v>29</v>
      </c>
      <c r="B38" s="1" t="s">
        <v>33</v>
      </c>
      <c r="C38" s="1">
        <v>4800</v>
      </c>
      <c r="D38" s="1">
        <v>22</v>
      </c>
      <c r="E38" s="1">
        <v>12</v>
      </c>
      <c r="F38" s="1">
        <v>8</v>
      </c>
      <c r="G38" s="19">
        <v>2</v>
      </c>
      <c r="H38" s="28"/>
    </row>
    <row r="39" spans="1:9" ht="20.100000000000001" customHeight="1" thickBot="1" x14ac:dyDescent="0.5">
      <c r="A39" s="25" t="s">
        <v>31</v>
      </c>
      <c r="B39" s="6" t="s">
        <v>30</v>
      </c>
      <c r="C39" s="7" t="s">
        <v>76</v>
      </c>
      <c r="D39" s="6">
        <v>6</v>
      </c>
      <c r="E39" s="6">
        <v>6</v>
      </c>
      <c r="F39" s="6"/>
      <c r="G39" s="27"/>
      <c r="H39" s="28"/>
    </row>
    <row r="40" spans="1:9" ht="20.100000000000001" customHeight="1" thickBot="1" x14ac:dyDescent="0.5">
      <c r="A40" s="8" t="s">
        <v>14</v>
      </c>
      <c r="B40" s="9"/>
      <c r="C40" s="9">
        <f>SUM(C38:C39)</f>
        <v>4800</v>
      </c>
      <c r="D40" s="9">
        <f>SUM(D38:D39)</f>
        <v>28</v>
      </c>
      <c r="E40" s="9">
        <f t="shared" ref="E40:G40" si="2">SUM(E38:E39)</f>
        <v>18</v>
      </c>
      <c r="F40" s="9">
        <f t="shared" si="2"/>
        <v>8</v>
      </c>
      <c r="G40" s="26">
        <f t="shared" si="2"/>
        <v>2</v>
      </c>
      <c r="H40" s="30"/>
    </row>
    <row r="41" spans="1:9" ht="20.100000000000001" customHeight="1" x14ac:dyDescent="0.45">
      <c r="A41" s="5"/>
      <c r="B41" s="5"/>
      <c r="C41" s="5"/>
      <c r="D41" s="5"/>
      <c r="E41" s="5"/>
      <c r="F41" s="5"/>
      <c r="G41" s="34" t="s">
        <v>80</v>
      </c>
      <c r="H41" s="33"/>
    </row>
    <row r="42" spans="1:9" ht="20.100000000000001" customHeight="1" x14ac:dyDescent="0.45">
      <c r="A42" s="5"/>
      <c r="B42" s="5"/>
      <c r="C42" s="5"/>
      <c r="D42" s="5"/>
      <c r="E42" s="5"/>
      <c r="F42" s="5"/>
      <c r="G42" s="35" t="s">
        <v>81</v>
      </c>
      <c r="H42" s="28"/>
    </row>
    <row r="43" spans="1:9" ht="20.100000000000001" customHeight="1" thickBot="1" x14ac:dyDescent="0.5">
      <c r="A43" s="5"/>
      <c r="B43" s="5"/>
      <c r="C43" s="5"/>
      <c r="D43" s="5"/>
      <c r="E43" s="5"/>
      <c r="F43" s="5"/>
      <c r="G43" s="36" t="s">
        <v>82</v>
      </c>
      <c r="H43" s="37"/>
    </row>
    <row r="45" spans="1:9" ht="20.100000000000001" customHeight="1" thickBot="1" x14ac:dyDescent="0.6">
      <c r="A45" s="13" t="s">
        <v>56</v>
      </c>
    </row>
    <row r="46" spans="1:9" ht="33" customHeight="1" x14ac:dyDescent="0.45">
      <c r="A46" s="14" t="s">
        <v>25</v>
      </c>
      <c r="B46" s="15" t="s">
        <v>1</v>
      </c>
      <c r="C46" s="16" t="s">
        <v>60</v>
      </c>
      <c r="D46" s="16" t="s">
        <v>74</v>
      </c>
      <c r="E46" s="16" t="s">
        <v>2</v>
      </c>
      <c r="F46" s="16" t="s">
        <v>3</v>
      </c>
      <c r="G46" s="16" t="s">
        <v>42</v>
      </c>
      <c r="H46" s="24" t="s">
        <v>41</v>
      </c>
      <c r="I46" s="11" t="s">
        <v>78</v>
      </c>
    </row>
    <row r="47" spans="1:9" ht="20.100000000000001" customHeight="1" x14ac:dyDescent="0.45">
      <c r="A47" s="18" t="s">
        <v>43</v>
      </c>
      <c r="B47" s="1" t="s">
        <v>15</v>
      </c>
      <c r="C47" s="47" t="s">
        <v>77</v>
      </c>
      <c r="D47" s="48"/>
      <c r="E47" s="1">
        <v>13</v>
      </c>
      <c r="F47" s="1">
        <v>11</v>
      </c>
      <c r="G47" s="1">
        <v>2</v>
      </c>
      <c r="H47" s="19"/>
      <c r="I47" s="28"/>
    </row>
    <row r="48" spans="1:9" ht="20.100000000000001" customHeight="1" x14ac:dyDescent="0.45">
      <c r="A48" s="18" t="s">
        <v>44</v>
      </c>
      <c r="B48" s="1" t="s">
        <v>34</v>
      </c>
      <c r="C48" s="1">
        <v>1757</v>
      </c>
      <c r="D48" s="1"/>
      <c r="E48" s="1">
        <v>17</v>
      </c>
      <c r="F48" s="1">
        <v>5</v>
      </c>
      <c r="G48" s="1">
        <v>10</v>
      </c>
      <c r="H48" s="19">
        <v>2</v>
      </c>
      <c r="I48" s="28"/>
    </row>
    <row r="49" spans="1:9" ht="20.100000000000001" customHeight="1" x14ac:dyDescent="0.45">
      <c r="A49" s="18" t="s">
        <v>45</v>
      </c>
      <c r="B49" s="1" t="s">
        <v>48</v>
      </c>
      <c r="C49" s="1">
        <v>1792</v>
      </c>
      <c r="D49" s="1"/>
      <c r="E49" s="39">
        <v>39</v>
      </c>
      <c r="F49" s="39">
        <v>10</v>
      </c>
      <c r="G49" s="39">
        <v>28</v>
      </c>
      <c r="H49" s="19">
        <v>1</v>
      </c>
      <c r="I49" s="28"/>
    </row>
    <row r="50" spans="1:9" ht="20.100000000000001" customHeight="1" x14ac:dyDescent="0.45">
      <c r="A50" s="18" t="s">
        <v>46</v>
      </c>
      <c r="B50" s="1" t="s">
        <v>38</v>
      </c>
      <c r="C50" s="1">
        <v>1821</v>
      </c>
      <c r="D50" s="1"/>
      <c r="E50" s="1">
        <v>18</v>
      </c>
      <c r="F50" s="1">
        <v>5</v>
      </c>
      <c r="G50" s="1">
        <v>9</v>
      </c>
      <c r="H50" s="19">
        <v>4</v>
      </c>
      <c r="I50" s="28"/>
    </row>
    <row r="51" spans="1:9" ht="20.100000000000001" customHeight="1" thickBot="1" x14ac:dyDescent="0.5">
      <c r="A51" s="25" t="s">
        <v>47</v>
      </c>
      <c r="B51" s="6" t="s">
        <v>53</v>
      </c>
      <c r="C51" s="6">
        <v>300</v>
      </c>
      <c r="D51" s="6">
        <v>180</v>
      </c>
      <c r="E51" s="6">
        <v>8</v>
      </c>
      <c r="F51" s="6">
        <v>3</v>
      </c>
      <c r="G51" s="6">
        <v>4</v>
      </c>
      <c r="H51" s="27">
        <v>1</v>
      </c>
      <c r="I51" s="28"/>
    </row>
    <row r="52" spans="1:9" ht="20.100000000000001" customHeight="1" thickBot="1" x14ac:dyDescent="0.5">
      <c r="A52" s="8" t="s">
        <v>14</v>
      </c>
      <c r="B52" s="9"/>
      <c r="C52" s="9">
        <f t="shared" ref="C52:H52" si="3">SUM(C47:C51)</f>
        <v>5670</v>
      </c>
      <c r="D52" s="9">
        <f t="shared" si="3"/>
        <v>180</v>
      </c>
      <c r="E52" s="9">
        <f t="shared" si="3"/>
        <v>95</v>
      </c>
      <c r="F52" s="9">
        <f t="shared" si="3"/>
        <v>34</v>
      </c>
      <c r="G52" s="9">
        <f t="shared" si="3"/>
        <v>53</v>
      </c>
      <c r="H52" s="26">
        <f t="shared" si="3"/>
        <v>8</v>
      </c>
      <c r="I52" s="30"/>
    </row>
    <row r="53" spans="1:9" ht="20.100000000000001" customHeight="1" x14ac:dyDescent="0.45">
      <c r="A53" s="5"/>
      <c r="B53" s="5"/>
      <c r="C53" s="5"/>
      <c r="D53" s="5"/>
      <c r="E53" s="5"/>
      <c r="F53" s="5"/>
      <c r="G53" s="5"/>
      <c r="H53" s="34" t="s">
        <v>80</v>
      </c>
      <c r="I53" s="33"/>
    </row>
    <row r="54" spans="1:9" ht="20.100000000000001" customHeight="1" x14ac:dyDescent="0.45">
      <c r="A54" s="5"/>
      <c r="B54" s="5"/>
      <c r="C54" s="5"/>
      <c r="D54" s="5"/>
      <c r="E54" s="5"/>
      <c r="F54" s="5"/>
      <c r="G54" s="5"/>
      <c r="H54" s="35" t="s">
        <v>81</v>
      </c>
      <c r="I54" s="28"/>
    </row>
    <row r="55" spans="1:9" ht="20.100000000000001" customHeight="1" thickBot="1" x14ac:dyDescent="0.5">
      <c r="A55" s="5"/>
      <c r="B55" s="5"/>
      <c r="C55" s="5"/>
      <c r="D55" s="5"/>
      <c r="E55" s="5"/>
      <c r="F55" s="5"/>
      <c r="G55" s="5"/>
      <c r="H55" s="36" t="s">
        <v>82</v>
      </c>
      <c r="I55" s="37"/>
    </row>
    <row r="57" spans="1:9" ht="20.100000000000001" customHeight="1" thickBot="1" x14ac:dyDescent="0.6">
      <c r="A57" s="13" t="s">
        <v>55</v>
      </c>
    </row>
    <row r="58" spans="1:9" ht="35.25" customHeight="1" x14ac:dyDescent="0.45">
      <c r="A58" s="14" t="s">
        <v>25</v>
      </c>
      <c r="B58" s="15" t="s">
        <v>1</v>
      </c>
      <c r="C58" s="16" t="s">
        <v>26</v>
      </c>
      <c r="D58" s="16" t="s">
        <v>2</v>
      </c>
      <c r="E58" s="16" t="s">
        <v>3</v>
      </c>
      <c r="F58" s="16" t="s">
        <v>42</v>
      </c>
      <c r="G58" s="24" t="s">
        <v>41</v>
      </c>
      <c r="H58" s="11" t="s">
        <v>78</v>
      </c>
    </row>
    <row r="59" spans="1:9" ht="20.100000000000001" customHeight="1" thickBot="1" x14ac:dyDescent="0.5">
      <c r="A59" s="20" t="s">
        <v>43</v>
      </c>
      <c r="B59" s="21" t="s">
        <v>30</v>
      </c>
      <c r="C59" s="21">
        <v>1400</v>
      </c>
      <c r="D59" s="21">
        <v>35</v>
      </c>
      <c r="E59" s="21">
        <v>15</v>
      </c>
      <c r="F59" s="21">
        <v>20</v>
      </c>
      <c r="G59" s="23">
        <v>1</v>
      </c>
      <c r="H59" s="28"/>
    </row>
    <row r="60" spans="1:9" ht="20.100000000000001" customHeight="1" x14ac:dyDescent="0.45">
      <c r="G60" s="34" t="s">
        <v>80</v>
      </c>
      <c r="H60" s="33"/>
    </row>
    <row r="61" spans="1:9" ht="20.100000000000001" customHeight="1" x14ac:dyDescent="0.45">
      <c r="G61" s="35" t="s">
        <v>81</v>
      </c>
      <c r="H61" s="28"/>
    </row>
    <row r="62" spans="1:9" ht="20.100000000000001" customHeight="1" thickBot="1" x14ac:dyDescent="0.5">
      <c r="G62" s="36" t="s">
        <v>82</v>
      </c>
      <c r="H62" s="37"/>
    </row>
    <row r="64" spans="1:9" ht="20.100000000000001" customHeight="1" thickBot="1" x14ac:dyDescent="0.6">
      <c r="A64" s="13" t="s">
        <v>57</v>
      </c>
    </row>
    <row r="65" spans="1:14" ht="33.75" customHeight="1" x14ac:dyDescent="0.45">
      <c r="A65" s="14" t="s">
        <v>25</v>
      </c>
      <c r="B65" s="15" t="s">
        <v>1</v>
      </c>
      <c r="C65" s="16" t="s">
        <v>60</v>
      </c>
      <c r="D65" s="16" t="s">
        <v>74</v>
      </c>
      <c r="E65" s="16" t="s">
        <v>2</v>
      </c>
      <c r="F65" s="16" t="s">
        <v>3</v>
      </c>
      <c r="G65" s="16" t="s">
        <v>42</v>
      </c>
      <c r="H65" s="16" t="s">
        <v>67</v>
      </c>
      <c r="I65" s="16" t="s">
        <v>68</v>
      </c>
      <c r="J65" s="16" t="s">
        <v>69</v>
      </c>
      <c r="K65" s="16" t="s">
        <v>70</v>
      </c>
      <c r="L65" s="16" t="s">
        <v>71</v>
      </c>
      <c r="M65" s="24" t="s">
        <v>73</v>
      </c>
      <c r="N65" s="11" t="s">
        <v>78</v>
      </c>
    </row>
    <row r="66" spans="1:14" ht="20.100000000000001" customHeight="1" x14ac:dyDescent="0.45">
      <c r="A66" s="18" t="s">
        <v>61</v>
      </c>
      <c r="B66" s="1" t="s">
        <v>58</v>
      </c>
      <c r="C66" s="1">
        <v>1420</v>
      </c>
      <c r="D66" s="1">
        <f>3200-1420</f>
        <v>1780</v>
      </c>
      <c r="E66" s="42">
        <f>SUM(F66:L68)</f>
        <v>133</v>
      </c>
      <c r="F66" s="42">
        <v>20</v>
      </c>
      <c r="G66" s="42">
        <v>63</v>
      </c>
      <c r="H66" s="42">
        <v>29</v>
      </c>
      <c r="I66" s="42">
        <v>2</v>
      </c>
      <c r="J66" s="42">
        <v>8</v>
      </c>
      <c r="K66" s="42">
        <v>9</v>
      </c>
      <c r="L66" s="42">
        <v>2</v>
      </c>
      <c r="M66" s="44">
        <v>2</v>
      </c>
      <c r="N66" s="28"/>
    </row>
    <row r="67" spans="1:14" ht="20.100000000000001" customHeight="1" x14ac:dyDescent="0.45">
      <c r="A67" s="18" t="s">
        <v>62</v>
      </c>
      <c r="B67" s="1" t="s">
        <v>63</v>
      </c>
      <c r="C67" s="1">
        <v>600</v>
      </c>
      <c r="D67" s="1">
        <f>2200-600</f>
        <v>1600</v>
      </c>
      <c r="E67" s="43"/>
      <c r="F67" s="43"/>
      <c r="G67" s="43"/>
      <c r="H67" s="43"/>
      <c r="I67" s="43"/>
      <c r="J67" s="43"/>
      <c r="K67" s="43"/>
      <c r="L67" s="43"/>
      <c r="M67" s="45"/>
      <c r="N67" s="28"/>
    </row>
    <row r="68" spans="1:14" ht="20.100000000000001" customHeight="1" thickBot="1" x14ac:dyDescent="0.5">
      <c r="A68" s="25" t="s">
        <v>64</v>
      </c>
      <c r="B68" s="6" t="s">
        <v>65</v>
      </c>
      <c r="C68" s="6">
        <v>5100</v>
      </c>
      <c r="D68" s="6">
        <f>79000-C68</f>
        <v>73900</v>
      </c>
      <c r="E68" s="43"/>
      <c r="F68" s="43"/>
      <c r="G68" s="43"/>
      <c r="H68" s="43"/>
      <c r="I68" s="43"/>
      <c r="J68" s="43"/>
      <c r="K68" s="43"/>
      <c r="L68" s="43"/>
      <c r="M68" s="45"/>
      <c r="N68" s="28"/>
    </row>
    <row r="69" spans="1:14" ht="20.100000000000001" customHeight="1" thickBot="1" x14ac:dyDescent="0.5">
      <c r="A69" s="8" t="s">
        <v>14</v>
      </c>
      <c r="B69" s="9"/>
      <c r="C69" s="9">
        <f>SUM(C66:C68)</f>
        <v>7120</v>
      </c>
      <c r="D69" s="9">
        <f t="shared" ref="D69:M69" si="4">SUM(D66:D68)</f>
        <v>77280</v>
      </c>
      <c r="E69" s="9">
        <f t="shared" si="4"/>
        <v>133</v>
      </c>
      <c r="F69" s="9">
        <f t="shared" si="4"/>
        <v>20</v>
      </c>
      <c r="G69" s="9">
        <f t="shared" si="4"/>
        <v>63</v>
      </c>
      <c r="H69" s="9">
        <f t="shared" si="4"/>
        <v>29</v>
      </c>
      <c r="I69" s="9">
        <f t="shared" si="4"/>
        <v>2</v>
      </c>
      <c r="J69" s="9">
        <f t="shared" si="4"/>
        <v>8</v>
      </c>
      <c r="K69" s="9">
        <f t="shared" si="4"/>
        <v>9</v>
      </c>
      <c r="L69" s="9">
        <f t="shared" si="4"/>
        <v>2</v>
      </c>
      <c r="M69" s="26">
        <f t="shared" si="4"/>
        <v>2</v>
      </c>
      <c r="N69" s="30"/>
    </row>
    <row r="70" spans="1:14" ht="20.100000000000001" customHeight="1" x14ac:dyDescent="0.4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34" t="s">
        <v>80</v>
      </c>
      <c r="N70" s="33"/>
    </row>
    <row r="71" spans="1:14" ht="20.100000000000001" customHeight="1" x14ac:dyDescent="0.4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35" t="s">
        <v>81</v>
      </c>
      <c r="N71" s="28"/>
    </row>
    <row r="72" spans="1:14" ht="20.100000000000001" customHeight="1" thickBot="1" x14ac:dyDescent="0.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36" t="s">
        <v>82</v>
      </c>
      <c r="N72" s="37"/>
    </row>
    <row r="74" spans="1:14" ht="20.100000000000001" customHeight="1" thickBot="1" x14ac:dyDescent="0.6">
      <c r="A74" s="13" t="s">
        <v>85</v>
      </c>
    </row>
    <row r="75" spans="1:14" ht="31.5" customHeight="1" x14ac:dyDescent="0.45">
      <c r="A75" s="14" t="s">
        <v>25</v>
      </c>
      <c r="B75" s="15" t="s">
        <v>1</v>
      </c>
      <c r="C75" s="16" t="s">
        <v>60</v>
      </c>
      <c r="D75" s="16" t="s">
        <v>74</v>
      </c>
      <c r="E75" s="16" t="s">
        <v>2</v>
      </c>
      <c r="F75" s="16" t="s">
        <v>3</v>
      </c>
      <c r="G75" s="16" t="s">
        <v>42</v>
      </c>
      <c r="H75" s="16" t="s">
        <v>69</v>
      </c>
      <c r="I75" s="24" t="s">
        <v>72</v>
      </c>
      <c r="J75" s="11" t="s">
        <v>78</v>
      </c>
    </row>
    <row r="76" spans="1:14" ht="20.100000000000001" customHeight="1" thickBot="1" x14ac:dyDescent="0.5">
      <c r="A76" s="20" t="s">
        <v>59</v>
      </c>
      <c r="B76" s="21" t="s">
        <v>66</v>
      </c>
      <c r="C76" s="21">
        <v>1280</v>
      </c>
      <c r="D76" s="21">
        <f>3600-C76</f>
        <v>2320</v>
      </c>
      <c r="E76" s="21">
        <f>SUM(F76:I76)</f>
        <v>23</v>
      </c>
      <c r="F76" s="21">
        <v>2</v>
      </c>
      <c r="G76" s="21">
        <v>17</v>
      </c>
      <c r="H76" s="21">
        <v>2</v>
      </c>
      <c r="I76" s="23">
        <v>2</v>
      </c>
      <c r="J76" s="28"/>
    </row>
    <row r="77" spans="1:14" ht="20.100000000000001" customHeight="1" x14ac:dyDescent="0.45">
      <c r="I77" s="34" t="s">
        <v>80</v>
      </c>
      <c r="J77" s="33"/>
    </row>
    <row r="78" spans="1:14" ht="20.100000000000001" customHeight="1" x14ac:dyDescent="0.45">
      <c r="I78" s="35" t="s">
        <v>81</v>
      </c>
      <c r="J78" s="28"/>
    </row>
    <row r="79" spans="1:14" ht="20.100000000000001" customHeight="1" thickBot="1" x14ac:dyDescent="0.5">
      <c r="I79" s="36" t="s">
        <v>82</v>
      </c>
      <c r="J79" s="37"/>
    </row>
    <row r="81" spans="1:2" ht="20.100000000000001" customHeight="1" x14ac:dyDescent="0.45">
      <c r="A81" s="2" t="s">
        <v>83</v>
      </c>
      <c r="B81" s="38">
        <f>SUM(H23+H32+H41+I53+H60+N70+J77)</f>
        <v>0</v>
      </c>
    </row>
    <row r="82" spans="1:2" ht="20.100000000000001" customHeight="1" x14ac:dyDescent="0.45">
      <c r="A82" s="2" t="s">
        <v>84</v>
      </c>
      <c r="B82" s="38">
        <f>SUM(H25+H34+H43+I55+H62+N72+J79)</f>
        <v>0</v>
      </c>
    </row>
    <row r="85" spans="1:2" ht="20.100000000000001" customHeight="1" x14ac:dyDescent="0.45">
      <c r="A85" s="5" t="s">
        <v>86</v>
      </c>
    </row>
  </sheetData>
  <mergeCells count="15">
    <mergeCell ref="A2:C2"/>
    <mergeCell ref="J66:J68"/>
    <mergeCell ref="L66:L68"/>
    <mergeCell ref="K66:K68"/>
    <mergeCell ref="M66:M68"/>
    <mergeCell ref="A6:C6"/>
    <mergeCell ref="A27:C27"/>
    <mergeCell ref="A36:C36"/>
    <mergeCell ref="E66:E68"/>
    <mergeCell ref="F66:F68"/>
    <mergeCell ref="G66:G68"/>
    <mergeCell ref="H66:H68"/>
    <mergeCell ref="I66:I68"/>
    <mergeCell ref="C47:D47"/>
    <mergeCell ref="A4:G4"/>
  </mergeCells>
  <pageMargins left="0.7" right="0.7" top="0.75" bottom="0.75" header="0.3" footer="0.3"/>
  <pageSetup paperSize="8" scale="36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BADAROUX Chloe</dc:creator>
  <cp:lastModifiedBy>Charlotte Bontemps</cp:lastModifiedBy>
  <cp:lastPrinted>2025-07-16T13:00:29Z</cp:lastPrinted>
  <dcterms:created xsi:type="dcterms:W3CDTF">2025-05-23T08:30:27Z</dcterms:created>
  <dcterms:modified xsi:type="dcterms:W3CDTF">2025-07-24T04:34:52Z</dcterms:modified>
</cp:coreProperties>
</file>